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<sst xmlns="http://schemas.openxmlformats.org/spreadsheetml/2006/main" count="213" uniqueCount="125">
  <si>
    <t>沁县2020年统筹整合使用财政资金调整项目计划明细表</t>
  </si>
  <si>
    <t>单位：个、万元、户、人</t>
  </si>
  <si>
    <t>序
号</t>
  </si>
  <si>
    <t>项目编号</t>
  </si>
  <si>
    <t>乡镇（或部门）</t>
  </si>
  <si>
    <t>村（实施单位）</t>
  </si>
  <si>
    <t>项目名称</t>
  </si>
  <si>
    <t>建设
性质</t>
  </si>
  <si>
    <t>建设
类别</t>
  </si>
  <si>
    <t>建设
地址</t>
  </si>
  <si>
    <t>建设
规模</t>
  </si>
  <si>
    <t>建设
周期</t>
  </si>
  <si>
    <t>统筹整合财政资金</t>
  </si>
  <si>
    <t>其中</t>
  </si>
  <si>
    <t>主要建设内容</t>
  </si>
  <si>
    <t>带动脱贫户</t>
  </si>
  <si>
    <t>带动脱贫人口</t>
  </si>
  <si>
    <t>绩效目标</t>
  </si>
  <si>
    <t>项目主管单位</t>
  </si>
  <si>
    <t>备注</t>
  </si>
  <si>
    <t>省级资金</t>
  </si>
  <si>
    <t>市级资金</t>
  </si>
  <si>
    <t>县级资金</t>
  </si>
  <si>
    <t>其它资金</t>
  </si>
  <si>
    <t>合计</t>
  </si>
  <si>
    <t>5100000976865445，5100000976578388</t>
  </si>
  <si>
    <t>脱贫户小额贷款贴息</t>
  </si>
  <si>
    <t>新建</t>
  </si>
  <si>
    <t>金融扶贫</t>
  </si>
  <si>
    <t>2020.7-2020.9</t>
  </si>
  <si>
    <t>对脱贫户小额贷款贴息</t>
  </si>
  <si>
    <t>提升脱贫户发展产业增收</t>
  </si>
  <si>
    <t>乡村振兴局</t>
  </si>
  <si>
    <t>2020.10-2020.12</t>
  </si>
  <si>
    <t>3户</t>
  </si>
  <si>
    <t>2021.3-2020.4</t>
  </si>
  <si>
    <t>对3户脱贫户小额贷款风险补偿</t>
  </si>
  <si>
    <t>雨露计划</t>
  </si>
  <si>
    <t>教育扶贫</t>
  </si>
  <si>
    <t>1100人</t>
  </si>
  <si>
    <t>2020.4-2020.11</t>
  </si>
  <si>
    <t>建档立卡贫困家庭子女初中、高中毕业后接受中、高等职业教育（含普通中专、职业高中、技工学校、普通大专、高职院校、技师学院等)的在校学生（包含在校期间顶岗实习），每生每年给予3000元的补助。</t>
  </si>
  <si>
    <t>解决贫困学生就学资金问题</t>
  </si>
  <si>
    <t>150人</t>
  </si>
  <si>
    <t>2020.8-2020.11</t>
  </si>
  <si>
    <t>贫困村通村公路提升工程</t>
  </si>
  <si>
    <t>续建</t>
  </si>
  <si>
    <t>基础设施</t>
  </si>
  <si>
    <t>全县</t>
  </si>
  <si>
    <t>87.4km</t>
  </si>
  <si>
    <t>续建通村路34.4公里</t>
  </si>
  <si>
    <t>解决村民出行问题，带动提升贫困村经济发展</t>
  </si>
  <si>
    <t>交通运输局</t>
  </si>
  <si>
    <t>赵家沟</t>
  </si>
  <si>
    <t>91km</t>
  </si>
  <si>
    <t>续建通村路71公里</t>
  </si>
  <si>
    <t>致富带头人培训</t>
  </si>
  <si>
    <t>培训</t>
  </si>
  <si>
    <t>130人</t>
  </si>
  <si>
    <t>2020.4-2020.12</t>
  </si>
  <si>
    <t>对130名致富带头人进行培训</t>
  </si>
  <si>
    <t>带动脱贫户增收，巩固脱贫成效</t>
  </si>
  <si>
    <t>妇联</t>
  </si>
  <si>
    <t>太行家政培训</t>
  </si>
  <si>
    <t>200人</t>
  </si>
  <si>
    <t>对200名妇女进行家政培训。</t>
  </si>
  <si>
    <t>农业农村局</t>
  </si>
  <si>
    <t>208个村</t>
  </si>
  <si>
    <t>种植、养殖、加工等补助</t>
  </si>
  <si>
    <t>产业发展</t>
  </si>
  <si>
    <t xml:space="preserve"> </t>
  </si>
  <si>
    <t>2020.1-2020.12</t>
  </si>
  <si>
    <t>主要用于落实《沁县2021年巩固拓展脱贫攻坚成果衔接乡村振兴强农惠农扶持政策》对实施主体的补助</t>
  </si>
  <si>
    <t>促进产业发展，增加农民收入，实现农业产业现代化。</t>
  </si>
  <si>
    <t>人居环境改善</t>
  </si>
  <si>
    <t>其它</t>
  </si>
  <si>
    <t>改善提升农村人居环境，重点对村庄、农户、道路、农田环境进行整治。</t>
  </si>
  <si>
    <t>提升农村农民生生活环境。</t>
  </si>
  <si>
    <t>住建局</t>
  </si>
  <si>
    <t>3250户</t>
  </si>
  <si>
    <t>2020.1-2020.3</t>
  </si>
  <si>
    <t>对3250户脱贫户小额贷款贴息</t>
  </si>
  <si>
    <t>2020.4-2020.6</t>
  </si>
  <si>
    <t>国有资产管理公司</t>
  </si>
  <si>
    <t>沁县村级光伏扶贫电站管护人员持证上岗培训项目</t>
  </si>
  <si>
    <t>2019.3-2020.11</t>
  </si>
  <si>
    <t>对200名村级光伏维护人员进行培训。</t>
  </si>
  <si>
    <t>提升村级光伏电站维护人员素质，增加村级光伏电站收益。</t>
  </si>
  <si>
    <t>132个村</t>
  </si>
  <si>
    <t>农村基础设施及公共服务配套提升工程项目</t>
  </si>
  <si>
    <t>2021.4-2021.11</t>
  </si>
  <si>
    <t>对农村道路、排水渠、街巷道新建、维修，农村人居环境进行整治。</t>
  </si>
  <si>
    <t>改善提升农村基础设施和公共服务设施配套水平。</t>
  </si>
  <si>
    <t>村集体经济发展产业项目</t>
  </si>
  <si>
    <t>5100000992525706</t>
  </si>
  <si>
    <t>发改局</t>
  </si>
  <si>
    <t>小王</t>
  </si>
  <si>
    <t>芦笋产业基地配套生产路项目</t>
  </si>
  <si>
    <t>2021.6-2022.6</t>
  </si>
  <si>
    <t>硬化芦笋产业基地生产路2公里</t>
  </si>
  <si>
    <t>改善产业基地生产环境，提升生产服务水平。</t>
  </si>
  <si>
    <t>5100000992530774</t>
  </si>
  <si>
    <t>水利局</t>
  </si>
  <si>
    <t>88个村</t>
  </si>
  <si>
    <t>安全饮水提升项目</t>
  </si>
  <si>
    <t>对88个村安全饮水配套设施，12个村安全饮水维护养护</t>
  </si>
  <si>
    <t>提升改善农村安全饮水服务水平。</t>
  </si>
  <si>
    <t>5100000991684250</t>
  </si>
  <si>
    <t>高标准农田建设项目</t>
  </si>
  <si>
    <t>对26000亩农田进行高标准建设</t>
  </si>
  <si>
    <t>提升现代化农业种植，增加农民收入。</t>
  </si>
  <si>
    <t>5100000992534224</t>
  </si>
  <si>
    <t>生态扶贫项目</t>
  </si>
  <si>
    <t>生态扶贫</t>
  </si>
  <si>
    <t>防护林0.7万亩，两个重点村园林绿化，未成林地管护0.5万亩，玉华山森林公园建设，林下经济示范基地2250亩，永久公益林补助5.36万亩等。</t>
  </si>
  <si>
    <t>通过造林专业合作社雇佣贫困户参与务工增收，实现户年增收1200元以上。</t>
  </si>
  <si>
    <t>林业局</t>
  </si>
  <si>
    <t>5100000992551705</t>
  </si>
  <si>
    <t>54个村</t>
  </si>
  <si>
    <t>第二批农村基础设施及公共服务配套提升工程项目</t>
  </si>
  <si>
    <t>5100000989137270</t>
  </si>
  <si>
    <t>人社局</t>
  </si>
  <si>
    <t>跨省务工交通费补助</t>
  </si>
  <si>
    <t>对监测贫困对象跨省务工200人进行一次性交通补助</t>
  </si>
  <si>
    <t>促进监测贫困对象跨省务工增收。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</si>
</sst>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华文仿宋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宋体"/>
      <charset val="134"/>
      <scheme val="major"/>
    </font>
    <font>
      <sz val="16"/>
      <color theme="1"/>
      <name val="仿宋_GB2312"/>
      <charset val="134"/>
    </font>
    <font>
      <sz val="16"/>
      <color theme="1"/>
      <name val="楷体_GB2312"/>
      <charset val="134"/>
    </font>
    <font>
      <sz val="12"/>
      <name val="黑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Alignment="1">
      <alignment horizontal="justify" vertical="center"/>
    </xf>
    <xf numFmtId="0" fontId="11" fillId="0" borderId="0" xfId="0" applyFont="1" applyFill="1" applyAlignment="1">
      <alignment horizontal="justify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6" fillId="2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3912409124022\FileStorage\File\2021-09\&#21103;&#26412;&#27777;&#21439;&#28041;&#20892;&#36164;&#37329;&#25972;&#21512;&#20351;&#29992;&#24773;&#20917;&#34920;(1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筹整合来源"/>
      <sheetName val="计划项目表"/>
      <sheetName val="Sheet2"/>
      <sheetName val="Sheet4"/>
    </sheetNames>
    <sheetDataSet>
      <sheetData sheetId="0">
        <row r="11">
          <cell r="K11">
            <v>712.38</v>
          </cell>
        </row>
      </sheetData>
      <sheetData sheetId="1"/>
      <sheetData sheetId="2"/>
      <sheetData sheetId="3">
        <row r="4">
          <cell r="G4" t="str">
            <v>5100000989146613</v>
          </cell>
        </row>
        <row r="5">
          <cell r="G5" t="str">
            <v>5100000991627073</v>
          </cell>
        </row>
        <row r="5">
          <cell r="J5">
            <v>684.16</v>
          </cell>
        </row>
        <row r="6">
          <cell r="G6" t="str">
            <v>5100000989140112</v>
          </cell>
        </row>
        <row r="8">
          <cell r="G8" t="str">
            <v>5100000989124483</v>
          </cell>
        </row>
        <row r="9">
          <cell r="G9" t="str">
            <v>5100000989126030</v>
          </cell>
        </row>
        <row r="10">
          <cell r="G10" t="str">
            <v>5100000989132456</v>
          </cell>
        </row>
        <row r="11">
          <cell r="G11" t="str">
            <v>5100000989134779</v>
          </cell>
        </row>
        <row r="14">
          <cell r="G14" t="str">
            <v>5100000988698970</v>
          </cell>
        </row>
        <row r="14">
          <cell r="K14">
            <v>148.34</v>
          </cell>
        </row>
        <row r="15">
          <cell r="G15" t="str">
            <v>5100000989127306</v>
          </cell>
        </row>
        <row r="16">
          <cell r="G16" t="str">
            <v>5100000989127866</v>
          </cell>
        </row>
        <row r="17">
          <cell r="F17" t="str">
            <v>扶贫小额信贷风险补偿金</v>
          </cell>
          <cell r="G17" t="str">
            <v>5100000976577510</v>
          </cell>
        </row>
        <row r="19">
          <cell r="G19" t="str">
            <v>5100000989117472</v>
          </cell>
        </row>
        <row r="20">
          <cell r="G20" t="str">
            <v>5100000989119457</v>
          </cell>
        </row>
        <row r="21">
          <cell r="G21" t="str">
            <v>5100000989143457</v>
          </cell>
        </row>
        <row r="23">
          <cell r="G23" t="str">
            <v>5100000986767438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X27"/>
  <sheetViews>
    <sheetView tabSelected="1" workbookViewId="0">
      <selection activeCell="X8" sqref="X8"/>
    </sheetView>
  </sheetViews>
  <sheetFormatPr defaultColWidth="9" defaultRowHeight="13.5"/>
  <cols>
    <col min="1" max="1" width="4" style="3" customWidth="1"/>
    <col min="2" max="2" width="10.5" style="3" customWidth="1"/>
    <col min="3" max="3" width="9" style="1" customWidth="1"/>
    <col min="4" max="4" width="10" style="3" customWidth="1"/>
    <col min="5" max="5" width="8.625" style="3" customWidth="1"/>
    <col min="6" max="6" width="5.5" style="3" customWidth="1"/>
    <col min="7" max="8" width="8.625" style="3" customWidth="1"/>
    <col min="9" max="9" width="5.875" style="3" customWidth="1"/>
    <col min="10" max="10" width="8.5" style="3" customWidth="1"/>
    <col min="11" max="11" width="9.125" style="3" customWidth="1"/>
    <col min="12" max="12" width="8.125" style="3" customWidth="1"/>
    <col min="13" max="14" width="6.375" style="3" customWidth="1"/>
    <col min="15" max="15" width="4.875" style="3" customWidth="1"/>
    <col min="16" max="16" width="24.25" style="3" customWidth="1"/>
    <col min="17" max="18" width="6.625" style="3" customWidth="1"/>
    <col min="19" max="19" width="20.625" style="3" customWidth="1"/>
    <col min="20" max="20" width="7.25" style="3" customWidth="1"/>
    <col min="21" max="21" width="4.625" style="3" customWidth="1"/>
    <col min="22" max="22" width="16.125" style="1" customWidth="1"/>
    <col min="23" max="23" width="9" style="1"/>
    <col min="24" max="24" width="9.375" style="1"/>
    <col min="25" max="26" width="11.375" style="1"/>
    <col min="27" max="16384" width="9" style="1"/>
  </cols>
  <sheetData>
    <row r="1" s="1" customFormat="1" ht="23.1" customHeight="1" spans="1:2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spans="1:21">
      <c r="A2" s="6" t="s">
        <v>1</v>
      </c>
      <c r="B2" s="6"/>
      <c r="C2" s="1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24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4" t="s">
        <v>12</v>
      </c>
      <c r="L3" s="15" t="s">
        <v>13</v>
      </c>
      <c r="M3" s="15"/>
      <c r="N3" s="15"/>
      <c r="O3" s="15"/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</row>
    <row r="4" s="1" customFormat="1" ht="36.95" customHeight="1" spans="1:2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6" t="s">
        <v>20</v>
      </c>
      <c r="M4" s="16" t="s">
        <v>21</v>
      </c>
      <c r="N4" s="16" t="s">
        <v>22</v>
      </c>
      <c r="O4" s="16" t="s">
        <v>23</v>
      </c>
      <c r="P4" s="8"/>
      <c r="Q4" s="8"/>
      <c r="R4" s="8"/>
      <c r="S4" s="8"/>
      <c r="T4" s="8"/>
      <c r="U4" s="8"/>
      <c r="V4" s="1"/>
      <c r="W4" s="22"/>
    </row>
    <row r="5" s="1" customFormat="1" ht="32.1" customHeight="1" spans="1:23">
      <c r="A5" s="9" t="s">
        <v>24</v>
      </c>
      <c r="B5" s="9"/>
      <c r="C5" s="9"/>
      <c r="D5" s="9"/>
      <c r="E5" s="9"/>
      <c r="F5" s="9"/>
      <c r="G5" s="9"/>
      <c r="H5" s="9"/>
      <c r="I5" s="9"/>
      <c r="J5" s="9"/>
      <c r="K5" s="17">
        <f t="shared" ref="K5:N5" si="0">SUM(K6:K29)</f>
        <v>11826.83</v>
      </c>
      <c r="L5" s="17">
        <f t="shared" si="0"/>
        <v>6555.83</v>
      </c>
      <c r="M5" s="17">
        <f t="shared" si="0"/>
        <v>1671</v>
      </c>
      <c r="N5" s="17">
        <f t="shared" si="0"/>
        <v>3600</v>
      </c>
      <c r="O5" s="17"/>
      <c r="P5" s="9"/>
      <c r="Q5" s="9"/>
      <c r="R5" s="9"/>
      <c r="S5" s="9"/>
      <c r="T5" s="9"/>
      <c r="U5" s="23"/>
      <c r="V5" s="1"/>
      <c r="W5" s="22"/>
    </row>
    <row r="6" s="1" customFormat="1" ht="54" spans="1:256">
      <c r="A6" s="10">
        <f>COUNTA($K$6:K6)</f>
        <v>1</v>
      </c>
      <c r="B6" s="11" t="s">
        <v>25</v>
      </c>
      <c r="C6" s="12" t="str">
        <f t="shared" ref="C6:C13" si="1">T6</f>
        <v>乡村振兴局</v>
      </c>
      <c r="D6" s="10"/>
      <c r="E6" s="10" t="s">
        <v>26</v>
      </c>
      <c r="F6" s="10" t="s">
        <v>27</v>
      </c>
      <c r="G6" s="10" t="s">
        <v>28</v>
      </c>
      <c r="H6" s="10"/>
      <c r="I6" s="10"/>
      <c r="J6" s="10" t="s">
        <v>29</v>
      </c>
      <c r="K6" s="10">
        <v>151.192</v>
      </c>
      <c r="L6" s="18">
        <v>151.192</v>
      </c>
      <c r="M6" s="18"/>
      <c r="N6" s="10"/>
      <c r="O6" s="10"/>
      <c r="P6" s="10" t="s">
        <v>30</v>
      </c>
      <c r="Q6" s="10">
        <v>3140</v>
      </c>
      <c r="R6" s="10">
        <v>9100</v>
      </c>
      <c r="S6" s="10" t="s">
        <v>31</v>
      </c>
      <c r="T6" s="10" t="s">
        <v>32</v>
      </c>
      <c r="U6" s="10"/>
      <c r="V6" s="2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="1" customFormat="1" ht="40.5" spans="1:258">
      <c r="A7" s="10">
        <f>COUNTA($K$6:K7)</f>
        <v>2</v>
      </c>
      <c r="B7" s="10" t="str">
        <f>[1]Sheet4!G14</f>
        <v>5100000988698970</v>
      </c>
      <c r="C7" s="12" t="str">
        <f t="shared" si="1"/>
        <v>乡村振兴局</v>
      </c>
      <c r="D7" s="10"/>
      <c r="E7" s="10" t="s">
        <v>26</v>
      </c>
      <c r="F7" s="10" t="s">
        <v>27</v>
      </c>
      <c r="G7" s="10" t="s">
        <v>28</v>
      </c>
      <c r="H7" s="10"/>
      <c r="I7" s="10"/>
      <c r="J7" s="10" t="s">
        <v>33</v>
      </c>
      <c r="K7" s="10">
        <f>[1]Sheet4!K14</f>
        <v>148.34</v>
      </c>
      <c r="L7" s="18">
        <v>148.34</v>
      </c>
      <c r="M7" s="18"/>
      <c r="N7" s="10"/>
      <c r="O7" s="10"/>
      <c r="P7" s="10" t="s">
        <v>30</v>
      </c>
      <c r="Q7" s="10">
        <v>3140</v>
      </c>
      <c r="R7" s="10">
        <v>9100</v>
      </c>
      <c r="S7" s="10" t="s">
        <v>31</v>
      </c>
      <c r="T7" s="10" t="s">
        <v>32</v>
      </c>
      <c r="U7" s="10"/>
      <c r="V7" s="2"/>
      <c r="W7" s="22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</row>
    <row r="8" s="1" customFormat="1" ht="54" customHeight="1" spans="1:258">
      <c r="A8" s="10">
        <v>3</v>
      </c>
      <c r="B8" s="10" t="str">
        <f>[1]Sheet4!G17</f>
        <v>5100000976577510</v>
      </c>
      <c r="C8" s="10" t="s">
        <v>32</v>
      </c>
      <c r="D8" s="10"/>
      <c r="E8" s="10" t="str">
        <f>[1]Sheet4!F17</f>
        <v>扶贫小额信贷风险补偿金</v>
      </c>
      <c r="F8" s="10" t="s">
        <v>27</v>
      </c>
      <c r="G8" s="10" t="s">
        <v>28</v>
      </c>
      <c r="H8" s="10"/>
      <c r="I8" s="10" t="s">
        <v>34</v>
      </c>
      <c r="J8" s="10" t="s">
        <v>35</v>
      </c>
      <c r="K8" s="10">
        <v>1.33</v>
      </c>
      <c r="L8" s="18"/>
      <c r="M8" s="18">
        <v>1.33</v>
      </c>
      <c r="N8" s="10"/>
      <c r="O8" s="10"/>
      <c r="P8" s="10" t="s">
        <v>36</v>
      </c>
      <c r="Q8" s="10">
        <v>3</v>
      </c>
      <c r="R8" s="10">
        <v>14</v>
      </c>
      <c r="S8" s="10" t="s">
        <v>31</v>
      </c>
      <c r="T8" s="10" t="s">
        <v>32</v>
      </c>
      <c r="U8" s="10"/>
      <c r="V8" s="2"/>
      <c r="W8" s="22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</row>
    <row r="9" s="1" customFormat="1" ht="121.5" spans="1:258">
      <c r="A9" s="10">
        <f>COUNTA($K$6:K9)</f>
        <v>4</v>
      </c>
      <c r="B9" s="10" t="str">
        <f>[1]Sheet4!G8</f>
        <v>5100000989124483</v>
      </c>
      <c r="C9" s="12" t="str">
        <f t="shared" si="1"/>
        <v>乡村振兴局</v>
      </c>
      <c r="D9" s="10"/>
      <c r="E9" s="10" t="s">
        <v>37</v>
      </c>
      <c r="F9" s="10" t="s">
        <v>27</v>
      </c>
      <c r="G9" s="10" t="s">
        <v>38</v>
      </c>
      <c r="H9" s="10"/>
      <c r="I9" s="10" t="s">
        <v>39</v>
      </c>
      <c r="J9" s="10" t="s">
        <v>40</v>
      </c>
      <c r="K9" s="10">
        <v>330</v>
      </c>
      <c r="L9" s="18">
        <v>330</v>
      </c>
      <c r="M9" s="18"/>
      <c r="N9" s="10"/>
      <c r="O9" s="10"/>
      <c r="P9" s="19" t="s">
        <v>41</v>
      </c>
      <c r="Q9" s="10">
        <v>1100</v>
      </c>
      <c r="R9" s="10">
        <v>3360</v>
      </c>
      <c r="S9" s="10" t="s">
        <v>42</v>
      </c>
      <c r="T9" s="10" t="s">
        <v>32</v>
      </c>
      <c r="U9" s="10"/>
      <c r="V9" s="2"/>
      <c r="W9" s="22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</row>
    <row r="10" s="1" customFormat="1" ht="121.5" spans="1:258">
      <c r="A10" s="10">
        <f>COUNTA($K$6:K10)</f>
        <v>5</v>
      </c>
      <c r="B10" s="10" t="str">
        <f>[1]Sheet4!G9</f>
        <v>5100000989126030</v>
      </c>
      <c r="C10" s="12" t="str">
        <f t="shared" si="1"/>
        <v>乡村振兴局</v>
      </c>
      <c r="D10" s="10"/>
      <c r="E10" s="10" t="s">
        <v>37</v>
      </c>
      <c r="F10" s="10" t="s">
        <v>27</v>
      </c>
      <c r="G10" s="10" t="s">
        <v>38</v>
      </c>
      <c r="H10" s="10"/>
      <c r="I10" s="10" t="s">
        <v>43</v>
      </c>
      <c r="J10" s="10" t="s">
        <v>44</v>
      </c>
      <c r="K10" s="10">
        <v>45</v>
      </c>
      <c r="L10" s="10"/>
      <c r="M10" s="18">
        <f>K10</f>
        <v>45</v>
      </c>
      <c r="N10" s="10"/>
      <c r="O10" s="10"/>
      <c r="P10" s="19" t="s">
        <v>41</v>
      </c>
      <c r="Q10" s="10">
        <v>150</v>
      </c>
      <c r="R10" s="10">
        <v>252</v>
      </c>
      <c r="S10" s="10" t="s">
        <v>42</v>
      </c>
      <c r="T10" s="10" t="s">
        <v>32</v>
      </c>
      <c r="U10" s="10"/>
      <c r="V10" s="2"/>
      <c r="W10" s="22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</row>
    <row r="11" s="1" customFormat="1" ht="40.5" spans="1:258">
      <c r="A11" s="10">
        <f>COUNTA($K$6:K11)</f>
        <v>6</v>
      </c>
      <c r="B11" s="10" t="str">
        <f>[1]Sheet4!G19</f>
        <v>5100000989117472</v>
      </c>
      <c r="C11" s="12" t="str">
        <f t="shared" si="1"/>
        <v>交通运输局</v>
      </c>
      <c r="D11" s="10"/>
      <c r="E11" s="10" t="s">
        <v>45</v>
      </c>
      <c r="F11" s="10" t="s">
        <v>46</v>
      </c>
      <c r="G11" s="10" t="s">
        <v>47</v>
      </c>
      <c r="H11" s="10" t="s">
        <v>48</v>
      </c>
      <c r="I11" s="10" t="s">
        <v>49</v>
      </c>
      <c r="J11" s="10" t="s">
        <v>40</v>
      </c>
      <c r="K11" s="10">
        <v>1600</v>
      </c>
      <c r="L11" s="10"/>
      <c r="M11" s="18"/>
      <c r="N11" s="10">
        <v>1600</v>
      </c>
      <c r="O11" s="10"/>
      <c r="P11" s="10" t="s">
        <v>50</v>
      </c>
      <c r="Q11" s="10">
        <v>28</v>
      </c>
      <c r="R11" s="10">
        <v>78</v>
      </c>
      <c r="S11" s="10" t="s">
        <v>51</v>
      </c>
      <c r="T11" s="10" t="s">
        <v>52</v>
      </c>
      <c r="U11" s="10"/>
      <c r="V11" s="2"/>
      <c r="W11" s="22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</row>
    <row r="12" s="1" customFormat="1" ht="40.5" spans="1:258">
      <c r="A12" s="10">
        <f>COUNTA($K$6:K12)</f>
        <v>7</v>
      </c>
      <c r="B12" s="10" t="str">
        <f>[1]Sheet4!G20</f>
        <v>5100000989119457</v>
      </c>
      <c r="C12" s="12" t="str">
        <f t="shared" si="1"/>
        <v>交通运输局</v>
      </c>
      <c r="D12" s="10"/>
      <c r="E12" s="10" t="s">
        <v>45</v>
      </c>
      <c r="F12" s="10" t="s">
        <v>46</v>
      </c>
      <c r="G12" s="10" t="s">
        <v>47</v>
      </c>
      <c r="H12" s="10" t="s">
        <v>53</v>
      </c>
      <c r="I12" s="10" t="s">
        <v>54</v>
      </c>
      <c r="J12" s="10" t="s">
        <v>40</v>
      </c>
      <c r="K12" s="10">
        <v>2000</v>
      </c>
      <c r="L12" s="10"/>
      <c r="M12" s="18"/>
      <c r="N12" s="10">
        <v>2000</v>
      </c>
      <c r="O12" s="10"/>
      <c r="P12" s="10" t="s">
        <v>55</v>
      </c>
      <c r="Q12" s="10">
        <v>66</v>
      </c>
      <c r="R12" s="10">
        <v>185</v>
      </c>
      <c r="S12" s="10" t="s">
        <v>51</v>
      </c>
      <c r="T12" s="10" t="s">
        <v>52</v>
      </c>
      <c r="U12" s="10"/>
      <c r="V12" s="2"/>
      <c r="W12" s="22"/>
      <c r="X12" s="22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</row>
    <row r="13" s="1" customFormat="1" ht="27" spans="1:258">
      <c r="A13" s="10">
        <f>COUNTA($K$6:K13)</f>
        <v>8</v>
      </c>
      <c r="B13" s="10" t="str">
        <f>[1]Sheet4!G11</f>
        <v>5100000989134779</v>
      </c>
      <c r="C13" s="12" t="str">
        <f t="shared" si="1"/>
        <v>乡村振兴局</v>
      </c>
      <c r="D13" s="10"/>
      <c r="E13" s="10" t="s">
        <v>56</v>
      </c>
      <c r="F13" s="10" t="s">
        <v>27</v>
      </c>
      <c r="G13" s="10" t="s">
        <v>57</v>
      </c>
      <c r="H13" s="10"/>
      <c r="I13" s="10" t="s">
        <v>58</v>
      </c>
      <c r="J13" s="10" t="s">
        <v>59</v>
      </c>
      <c r="K13" s="18">
        <v>45.5</v>
      </c>
      <c r="L13" s="10">
        <f t="shared" ref="L13:L18" si="2">K13</f>
        <v>45.5</v>
      </c>
      <c r="M13" s="18"/>
      <c r="N13" s="18"/>
      <c r="O13" s="18"/>
      <c r="P13" s="10" t="s">
        <v>60</v>
      </c>
      <c r="Q13" s="10">
        <v>560</v>
      </c>
      <c r="R13" s="10">
        <f>Q13*2.8</f>
        <v>1568</v>
      </c>
      <c r="S13" s="19" t="s">
        <v>61</v>
      </c>
      <c r="T13" s="10" t="s">
        <v>32</v>
      </c>
      <c r="U13" s="25"/>
      <c r="V13" s="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</row>
    <row r="14" s="1" customFormat="1" ht="27" spans="1:258">
      <c r="A14" s="10">
        <f>COUNTA($K$6:K14)</f>
        <v>9</v>
      </c>
      <c r="B14" s="10" t="str">
        <f>[1]Sheet4!G10</f>
        <v>5100000989132456</v>
      </c>
      <c r="C14" s="12" t="s">
        <v>62</v>
      </c>
      <c r="D14" s="10"/>
      <c r="E14" s="10" t="s">
        <v>63</v>
      </c>
      <c r="F14" s="10" t="s">
        <v>27</v>
      </c>
      <c r="G14" s="10" t="s">
        <v>57</v>
      </c>
      <c r="H14" s="10"/>
      <c r="I14" s="10" t="s">
        <v>64</v>
      </c>
      <c r="J14" s="10" t="s">
        <v>59</v>
      </c>
      <c r="K14" s="18">
        <v>36</v>
      </c>
      <c r="L14" s="10"/>
      <c r="M14" s="18">
        <v>36</v>
      </c>
      <c r="N14" s="18"/>
      <c r="O14" s="18"/>
      <c r="P14" s="10" t="s">
        <v>65</v>
      </c>
      <c r="Q14" s="10">
        <v>200</v>
      </c>
      <c r="R14" s="10">
        <f>Q14*2.8</f>
        <v>560</v>
      </c>
      <c r="S14" s="19" t="s">
        <v>61</v>
      </c>
      <c r="T14" s="10" t="s">
        <v>62</v>
      </c>
      <c r="U14" s="25"/>
      <c r="V14" s="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</row>
    <row r="15" s="2" customFormat="1" ht="67.5" spans="1:258">
      <c r="A15" s="10">
        <f>COUNTA($K$6:K15)</f>
        <v>10</v>
      </c>
      <c r="B15" s="10" t="str">
        <f>[1]Sheet4!G4</f>
        <v>5100000989146613</v>
      </c>
      <c r="C15" s="12" t="s">
        <v>66</v>
      </c>
      <c r="D15" s="12" t="s">
        <v>67</v>
      </c>
      <c r="E15" s="12" t="s">
        <v>68</v>
      </c>
      <c r="F15" s="12" t="s">
        <v>27</v>
      </c>
      <c r="G15" s="12" t="s">
        <v>69</v>
      </c>
      <c r="H15" s="12" t="s">
        <v>48</v>
      </c>
      <c r="I15" s="12" t="s">
        <v>70</v>
      </c>
      <c r="J15" s="12" t="s">
        <v>71</v>
      </c>
      <c r="K15" s="12">
        <v>1650.978</v>
      </c>
      <c r="L15" s="10">
        <f t="shared" si="2"/>
        <v>1650.978</v>
      </c>
      <c r="M15" s="12"/>
      <c r="N15" s="12"/>
      <c r="O15" s="12"/>
      <c r="P15" s="12" t="s">
        <v>72</v>
      </c>
      <c r="Q15" s="10">
        <v>3140</v>
      </c>
      <c r="R15" s="10">
        <v>9100</v>
      </c>
      <c r="S15" s="12" t="s">
        <v>73</v>
      </c>
      <c r="T15" s="12" t="s">
        <v>66</v>
      </c>
      <c r="U15" s="10"/>
      <c r="W15" s="22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</row>
    <row r="16" s="1" customFormat="1" ht="40.5" spans="1:258">
      <c r="A16" s="10">
        <f>COUNTA($K$6:K16)</f>
        <v>11</v>
      </c>
      <c r="B16" s="10" t="str">
        <f>[1]Sheet4!G23</f>
        <v>5100000986767438</v>
      </c>
      <c r="C16" s="12" t="s">
        <v>32</v>
      </c>
      <c r="D16" s="12" t="s">
        <v>67</v>
      </c>
      <c r="E16" s="12" t="s">
        <v>74</v>
      </c>
      <c r="F16" s="12" t="s">
        <v>27</v>
      </c>
      <c r="G16" s="12" t="s">
        <v>75</v>
      </c>
      <c r="H16" s="12" t="s">
        <v>70</v>
      </c>
      <c r="I16" s="12"/>
      <c r="J16" s="12" t="s">
        <v>40</v>
      </c>
      <c r="K16" s="18">
        <v>987</v>
      </c>
      <c r="L16" s="10">
        <f t="shared" si="2"/>
        <v>987</v>
      </c>
      <c r="M16" s="18"/>
      <c r="N16" s="18"/>
      <c r="O16" s="18"/>
      <c r="P16" s="12" t="s">
        <v>76</v>
      </c>
      <c r="Q16" s="12">
        <v>9241</v>
      </c>
      <c r="R16" s="10">
        <v>25874</v>
      </c>
      <c r="S16" s="12" t="s">
        <v>77</v>
      </c>
      <c r="T16" s="12" t="s">
        <v>78</v>
      </c>
      <c r="U16" s="12"/>
      <c r="V16" s="2"/>
      <c r="W16" s="22"/>
      <c r="X16" s="22"/>
      <c r="Y16" s="27"/>
      <c r="Z16" s="28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</row>
    <row r="17" s="1" customFormat="1" ht="40.5" spans="1:238">
      <c r="A17" s="10">
        <f>COUNTA($K$6:K17)</f>
        <v>12</v>
      </c>
      <c r="B17" s="10" t="str">
        <f>[1]Sheet4!G15</f>
        <v>5100000989127306</v>
      </c>
      <c r="C17" s="12" t="str">
        <f>T17</f>
        <v>乡村振兴局</v>
      </c>
      <c r="D17" s="10"/>
      <c r="E17" s="10" t="s">
        <v>26</v>
      </c>
      <c r="F17" s="10" t="s">
        <v>27</v>
      </c>
      <c r="G17" s="10" t="s">
        <v>28</v>
      </c>
      <c r="H17" s="10"/>
      <c r="I17" s="10" t="s">
        <v>79</v>
      </c>
      <c r="J17" s="10" t="s">
        <v>80</v>
      </c>
      <c r="K17" s="18">
        <v>150</v>
      </c>
      <c r="L17" s="10">
        <f t="shared" si="2"/>
        <v>150</v>
      </c>
      <c r="M17" s="18"/>
      <c r="N17" s="18"/>
      <c r="O17" s="18"/>
      <c r="P17" s="10" t="s">
        <v>81</v>
      </c>
      <c r="Q17" s="10">
        <v>3140</v>
      </c>
      <c r="R17" s="10">
        <v>9100</v>
      </c>
      <c r="S17" s="10" t="s">
        <v>31</v>
      </c>
      <c r="T17" s="10" t="s">
        <v>32</v>
      </c>
      <c r="U17" s="10"/>
      <c r="V17" s="2"/>
      <c r="W17" s="22"/>
      <c r="X17" s="1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30"/>
    </row>
    <row r="18" s="1" customFormat="1" ht="40.5" spans="1:23">
      <c r="A18" s="10">
        <f>COUNTA($K$6:K18)</f>
        <v>13</v>
      </c>
      <c r="B18" s="10" t="str">
        <f>[1]Sheet4!G16</f>
        <v>5100000989127866</v>
      </c>
      <c r="C18" s="12" t="str">
        <f>T18</f>
        <v>乡村振兴局</v>
      </c>
      <c r="D18" s="10"/>
      <c r="E18" s="10" t="s">
        <v>26</v>
      </c>
      <c r="F18" s="10" t="s">
        <v>27</v>
      </c>
      <c r="G18" s="10" t="s">
        <v>28</v>
      </c>
      <c r="H18" s="10"/>
      <c r="I18" s="10" t="s">
        <v>79</v>
      </c>
      <c r="J18" s="10" t="s">
        <v>82</v>
      </c>
      <c r="K18" s="18">
        <v>150</v>
      </c>
      <c r="L18" s="10">
        <f t="shared" si="2"/>
        <v>150</v>
      </c>
      <c r="M18" s="18"/>
      <c r="N18" s="18"/>
      <c r="O18" s="18"/>
      <c r="P18" s="10" t="s">
        <v>81</v>
      </c>
      <c r="Q18" s="10">
        <v>3140</v>
      </c>
      <c r="R18" s="10">
        <v>9100</v>
      </c>
      <c r="S18" s="10" t="s">
        <v>31</v>
      </c>
      <c r="T18" s="10" t="s">
        <v>32</v>
      </c>
      <c r="U18" s="10"/>
      <c r="V18" s="2"/>
      <c r="W18" s="22"/>
    </row>
    <row r="19" s="1" customFormat="1" ht="81" spans="1:23">
      <c r="A19" s="10">
        <f>COUNTA($K$6:K19)</f>
        <v>14</v>
      </c>
      <c r="B19" s="12" t="str">
        <f>[1]Sheet4!G6</f>
        <v>5100000989140112</v>
      </c>
      <c r="C19" s="12" t="s">
        <v>83</v>
      </c>
      <c r="D19" s="12"/>
      <c r="E19" s="12" t="s">
        <v>84</v>
      </c>
      <c r="F19" s="12" t="s">
        <v>27</v>
      </c>
      <c r="G19" s="12" t="s">
        <v>57</v>
      </c>
      <c r="H19" s="12"/>
      <c r="I19" s="12" t="s">
        <v>64</v>
      </c>
      <c r="J19" s="20" t="s">
        <v>85</v>
      </c>
      <c r="K19" s="12">
        <v>12</v>
      </c>
      <c r="L19" s="12">
        <v>12</v>
      </c>
      <c r="M19" s="12"/>
      <c r="N19" s="12"/>
      <c r="O19" s="12"/>
      <c r="P19" s="21" t="s">
        <v>86</v>
      </c>
      <c r="Q19" s="12">
        <v>3260</v>
      </c>
      <c r="R19" s="12">
        <v>8900</v>
      </c>
      <c r="S19" s="12" t="s">
        <v>87</v>
      </c>
      <c r="T19" s="12" t="str">
        <f t="shared" ref="T19:T24" si="3">C19</f>
        <v>国有资产管理公司</v>
      </c>
      <c r="U19" s="12"/>
      <c r="V19" s="1"/>
      <c r="W19" s="22"/>
    </row>
    <row r="20" s="1" customFormat="1" ht="84" customHeight="1" spans="1:23">
      <c r="A20" s="10">
        <f>COUNTA($K$6:K20)</f>
        <v>15</v>
      </c>
      <c r="B20" s="13" t="str">
        <f>[1]Sheet4!G21</f>
        <v>5100000989143457</v>
      </c>
      <c r="C20" s="10" t="s">
        <v>32</v>
      </c>
      <c r="D20" s="10" t="s">
        <v>88</v>
      </c>
      <c r="E20" s="12" t="s">
        <v>89</v>
      </c>
      <c r="F20" s="12" t="s">
        <v>27</v>
      </c>
      <c r="G20" s="12" t="s">
        <v>47</v>
      </c>
      <c r="H20" s="12"/>
      <c r="I20" s="12"/>
      <c r="J20" s="12" t="s">
        <v>90</v>
      </c>
      <c r="K20" s="12">
        <v>300</v>
      </c>
      <c r="L20" s="12">
        <v>300</v>
      </c>
      <c r="M20" s="12"/>
      <c r="N20" s="12"/>
      <c r="O20" s="12"/>
      <c r="P20" s="12" t="s">
        <v>91</v>
      </c>
      <c r="Q20" s="12">
        <v>3080</v>
      </c>
      <c r="R20" s="12">
        <v>8674</v>
      </c>
      <c r="S20" s="12" t="s">
        <v>92</v>
      </c>
      <c r="T20" s="12" t="str">
        <f t="shared" si="3"/>
        <v>乡村振兴局</v>
      </c>
      <c r="U20" s="25"/>
      <c r="V20" s="1"/>
      <c r="W20" s="22"/>
    </row>
    <row r="21" s="1" customFormat="1" ht="67.5" spans="1:23">
      <c r="A21" s="10">
        <f>COUNTA($K$6:K21)</f>
        <v>16</v>
      </c>
      <c r="B21" s="12" t="str">
        <f>[1]Sheet4!G5</f>
        <v>5100000991627073</v>
      </c>
      <c r="C21" s="12" t="s">
        <v>66</v>
      </c>
      <c r="D21" s="12"/>
      <c r="E21" s="12" t="s">
        <v>93</v>
      </c>
      <c r="F21" s="12" t="s">
        <v>27</v>
      </c>
      <c r="G21" s="12" t="s">
        <v>69</v>
      </c>
      <c r="H21" s="12"/>
      <c r="I21" s="12"/>
      <c r="J21" s="12" t="s">
        <v>90</v>
      </c>
      <c r="K21" s="12">
        <f>[1]Sheet4!J5</f>
        <v>684.16</v>
      </c>
      <c r="L21" s="12">
        <v>234.16</v>
      </c>
      <c r="M21" s="12">
        <f>K21-L21</f>
        <v>450</v>
      </c>
      <c r="N21" s="12"/>
      <c r="O21" s="12"/>
      <c r="P21" s="12" t="s">
        <v>72</v>
      </c>
      <c r="Q21" s="12">
        <v>2410</v>
      </c>
      <c r="R21" s="12">
        <v>6579</v>
      </c>
      <c r="S21" s="12" t="s">
        <v>73</v>
      </c>
      <c r="T21" s="12" t="s">
        <v>66</v>
      </c>
      <c r="U21" s="10"/>
      <c r="V21" s="1"/>
      <c r="W21" s="22"/>
    </row>
    <row r="22" s="1" customFormat="1" ht="54" spans="1:23">
      <c r="A22" s="10">
        <f>COUNTA($K$6:K22)</f>
        <v>17</v>
      </c>
      <c r="B22" s="10" t="s">
        <v>94</v>
      </c>
      <c r="C22" s="10" t="s">
        <v>95</v>
      </c>
      <c r="D22" s="10" t="s">
        <v>96</v>
      </c>
      <c r="E22" s="10" t="s">
        <v>97</v>
      </c>
      <c r="F22" s="10"/>
      <c r="G22" s="10" t="s">
        <v>47</v>
      </c>
      <c r="H22" s="10"/>
      <c r="I22" s="10"/>
      <c r="J22" s="10" t="s">
        <v>98</v>
      </c>
      <c r="K22" s="10">
        <v>200</v>
      </c>
      <c r="L22" s="10">
        <v>200</v>
      </c>
      <c r="M22" s="10"/>
      <c r="N22" s="10"/>
      <c r="O22" s="10"/>
      <c r="P22" s="10" t="s">
        <v>99</v>
      </c>
      <c r="Q22" s="10">
        <v>89</v>
      </c>
      <c r="R22" s="10">
        <v>246</v>
      </c>
      <c r="S22" s="10" t="s">
        <v>100</v>
      </c>
      <c r="T22" s="10" t="s">
        <v>95</v>
      </c>
      <c r="U22" s="10"/>
      <c r="V22" s="1"/>
      <c r="W22" s="22"/>
    </row>
    <row r="23" s="1" customFormat="1" ht="40.5" spans="1:23">
      <c r="A23" s="10">
        <f>COUNTA($K$6:K23)</f>
        <v>18</v>
      </c>
      <c r="B23" s="10" t="s">
        <v>101</v>
      </c>
      <c r="C23" s="10" t="s">
        <v>102</v>
      </c>
      <c r="D23" s="10" t="s">
        <v>103</v>
      </c>
      <c r="E23" s="10" t="s">
        <v>104</v>
      </c>
      <c r="F23" s="10" t="s">
        <v>27</v>
      </c>
      <c r="G23" s="10" t="s">
        <v>47</v>
      </c>
      <c r="H23" s="10"/>
      <c r="I23" s="10"/>
      <c r="J23" s="10" t="s">
        <v>90</v>
      </c>
      <c r="K23" s="10">
        <v>73</v>
      </c>
      <c r="L23" s="10">
        <v>73</v>
      </c>
      <c r="M23" s="10"/>
      <c r="N23" s="10"/>
      <c r="O23" s="10"/>
      <c r="P23" s="10" t="s">
        <v>105</v>
      </c>
      <c r="Q23" s="10">
        <v>1487</v>
      </c>
      <c r="R23" s="10">
        <f t="shared" ref="R23:R27" si="4">ROUND(Q23*2.73,0)</f>
        <v>4060</v>
      </c>
      <c r="S23" s="10" t="s">
        <v>106</v>
      </c>
      <c r="T23" s="10" t="s">
        <v>102</v>
      </c>
      <c r="U23" s="10"/>
      <c r="V23" s="1"/>
      <c r="W23" s="22"/>
    </row>
    <row r="24" s="1" customFormat="1" ht="51" customHeight="1" spans="1:23">
      <c r="A24" s="10">
        <f>COUNTA($K$6:K24)</f>
        <v>19</v>
      </c>
      <c r="B24" s="31" t="s">
        <v>107</v>
      </c>
      <c r="C24" s="10" t="str">
        <f>C21</f>
        <v>农业农村局</v>
      </c>
      <c r="D24" s="10"/>
      <c r="E24" s="10" t="s">
        <v>108</v>
      </c>
      <c r="F24" s="10" t="s">
        <v>27</v>
      </c>
      <c r="G24" s="10" t="s">
        <v>69</v>
      </c>
      <c r="H24" s="10"/>
      <c r="I24" s="10"/>
      <c r="J24" s="10" t="s">
        <v>90</v>
      </c>
      <c r="K24" s="10">
        <f>SUM(L24:N24)</f>
        <v>1284</v>
      </c>
      <c r="L24" s="10">
        <v>1170</v>
      </c>
      <c r="M24" s="10">
        <v>114</v>
      </c>
      <c r="N24" s="10"/>
      <c r="O24" s="10"/>
      <c r="P24" s="10" t="s">
        <v>109</v>
      </c>
      <c r="Q24" s="10">
        <v>468</v>
      </c>
      <c r="R24" s="10">
        <f t="shared" si="4"/>
        <v>1278</v>
      </c>
      <c r="S24" s="10" t="s">
        <v>110</v>
      </c>
      <c r="T24" s="10" t="str">
        <f t="shared" si="3"/>
        <v>农业农村局</v>
      </c>
      <c r="U24" s="10"/>
      <c r="V24" s="1"/>
      <c r="W24" s="22"/>
    </row>
    <row r="25" s="1" customFormat="1" ht="81" spans="1:23">
      <c r="A25" s="10">
        <f>COUNTA($K$6:K25)</f>
        <v>20</v>
      </c>
      <c r="B25" s="10" t="s">
        <v>111</v>
      </c>
      <c r="C25" s="10" t="str">
        <f>T25</f>
        <v>林业局</v>
      </c>
      <c r="D25" s="10"/>
      <c r="E25" s="10" t="s">
        <v>112</v>
      </c>
      <c r="F25" s="10" t="s">
        <v>27</v>
      </c>
      <c r="G25" s="10" t="s">
        <v>113</v>
      </c>
      <c r="H25" s="10" t="s">
        <v>48</v>
      </c>
      <c r="I25" s="10"/>
      <c r="J25" s="10" t="s">
        <v>59</v>
      </c>
      <c r="K25" s="10">
        <v>712.38</v>
      </c>
      <c r="L25" s="10">
        <f>[1]统筹整合来源!K11</f>
        <v>712.38</v>
      </c>
      <c r="M25" s="10"/>
      <c r="N25" s="10"/>
      <c r="O25" s="10"/>
      <c r="P25" s="10" t="s">
        <v>114</v>
      </c>
      <c r="Q25" s="10">
        <v>682</v>
      </c>
      <c r="R25" s="10">
        <v>1845</v>
      </c>
      <c r="S25" s="10" t="s">
        <v>115</v>
      </c>
      <c r="T25" s="10" t="s">
        <v>116</v>
      </c>
      <c r="U25" s="10"/>
      <c r="V25" s="1"/>
      <c r="W25" s="22"/>
    </row>
    <row r="26" s="1" customFormat="1" ht="81" spans="1:23">
      <c r="A26" s="10">
        <f>COUNTA($K$6:K26)</f>
        <v>21</v>
      </c>
      <c r="B26" s="10" t="s">
        <v>117</v>
      </c>
      <c r="C26" s="10" t="s">
        <v>32</v>
      </c>
      <c r="D26" s="10" t="s">
        <v>118</v>
      </c>
      <c r="E26" s="10" t="s">
        <v>119</v>
      </c>
      <c r="F26" s="10" t="s">
        <v>27</v>
      </c>
      <c r="G26" s="10" t="s">
        <v>47</v>
      </c>
      <c r="H26" s="10"/>
      <c r="I26" s="10"/>
      <c r="J26" s="10" t="s">
        <v>90</v>
      </c>
      <c r="K26" s="10">
        <f>SUM(L26:M26)</f>
        <v>1249.95</v>
      </c>
      <c r="L26" s="10">
        <v>225.28</v>
      </c>
      <c r="M26" s="10">
        <f>1671-610.33-36</f>
        <v>1024.67</v>
      </c>
      <c r="N26" s="10"/>
      <c r="O26" s="10"/>
      <c r="P26" s="10" t="s">
        <v>91</v>
      </c>
      <c r="Q26" s="10">
        <v>2413</v>
      </c>
      <c r="R26" s="10">
        <f t="shared" si="4"/>
        <v>6587</v>
      </c>
      <c r="S26" s="10" t="s">
        <v>92</v>
      </c>
      <c r="T26" s="10" t="str">
        <f>C26</f>
        <v>乡村振兴局</v>
      </c>
      <c r="U26" s="10"/>
      <c r="V26" s="1"/>
      <c r="W26" s="22"/>
    </row>
    <row r="27" s="1" customFormat="1" ht="51.95" customHeight="1" spans="1:21">
      <c r="A27" s="10">
        <f>COUNTA($K$6:K27)</f>
        <v>22</v>
      </c>
      <c r="B27" s="31" t="s">
        <v>120</v>
      </c>
      <c r="C27" s="10" t="s">
        <v>121</v>
      </c>
      <c r="D27" s="10"/>
      <c r="E27" s="10" t="s">
        <v>122</v>
      </c>
      <c r="F27" s="10" t="s">
        <v>27</v>
      </c>
      <c r="G27" s="10" t="s">
        <v>75</v>
      </c>
      <c r="H27" s="10"/>
      <c r="I27" s="10"/>
      <c r="J27" s="10" t="s">
        <v>90</v>
      </c>
      <c r="K27" s="10">
        <v>16</v>
      </c>
      <c r="L27" s="10">
        <v>16</v>
      </c>
      <c r="M27" s="10"/>
      <c r="N27" s="10"/>
      <c r="O27" s="10"/>
      <c r="P27" s="10" t="s">
        <v>123</v>
      </c>
      <c r="Q27" s="10">
        <v>200</v>
      </c>
      <c r="R27" s="10">
        <f t="shared" si="4"/>
        <v>546</v>
      </c>
      <c r="S27" s="10" t="s">
        <v>124</v>
      </c>
      <c r="T27" s="10" t="s">
        <v>121</v>
      </c>
      <c r="U27" s="10"/>
    </row>
  </sheetData>
  <mergeCells count="20">
    <mergeCell ref="A1:U1"/>
    <mergeCell ref="A2:U2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pageSetup paperSize="9" scale="4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临水沐阳</cp:lastModifiedBy>
  <dcterms:created xsi:type="dcterms:W3CDTF">2021-09-15T09:59:08Z</dcterms:created>
  <dcterms:modified xsi:type="dcterms:W3CDTF">2021-09-15T10:02:27Z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